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<sst xmlns="http://schemas.openxmlformats.org/spreadsheetml/2006/main" count="110" uniqueCount="62">
  <si>
    <t>経審の点数（総合評定値 P）試算表</t>
  </si>
  <si>
    <t>商号</t>
  </si>
  <si>
    <t>審査基準日</t>
  </si>
  <si>
    <t>P＝0.25×X1＋0.15×X2＋0.2×Y＋0.25×Z＋0.15×W（建設業法施行規則第21条の3）。X1とZは業種ごと、X2・Y・Wは会社で共通の点です。各評点は、結果通知書・経営状況分析結果通知書の値か、自社で試算した値を入れます。</t>
  </si>
  <si>
    <t>項目</t>
  </si>
  <si>
    <t>業種1</t>
  </si>
  <si>
    <t>業種2</t>
  </si>
  <si>
    <t>業種3</t>
  </si>
  <si>
    <t>係数</t>
  </si>
  <si>
    <t>中身</t>
  </si>
  <si>
    <t>業種名</t>
  </si>
  <si>
    <t>X1</t>
  </si>
  <si>
    <t>完成工事高（業種ごと）</t>
  </si>
  <si>
    <t>X2</t>
  </si>
  <si>
    <t>自己資本額と利益額（会社で共通）</t>
  </si>
  <si>
    <t>Y</t>
  </si>
  <si>
    <t>経営状況（登録経営状況分析機関が出す）</t>
  </si>
  <si>
    <t>Z</t>
  </si>
  <si>
    <t>技術職員数と元請完成工事高（業種ごと）</t>
  </si>
  <si>
    <t>W</t>
  </si>
  <si>
    <t>その他の審査項目（社会性等。会社で共通）</t>
  </si>
  <si>
    <t>P（総合評定値）</t>
  </si>
  <si>
    <t>小数点以下は四捨五入して表示</t>
  </si>
  <si>
    <t>業種1の点の内わけ（どの項目がPに何点効いているか）</t>
  </si>
  <si>
    <t>評点</t>
  </si>
  <si>
    <t>Pへの寄与</t>
  </si>
  <si>
    <t>割合</t>
  </si>
  <si>
    <t>もしも：W（社会性等）が上がったら</t>
  </si>
  <si>
    <t>今のW</t>
  </si>
  <si>
    <t>上がったあとのW</t>
  </si>
  <si>
    <t>業種1のP（あと）</t>
  </si>
  <si>
    <t>増える点</t>
  </si>
  <si>
    <t>Wが1点上がるとPは0.15点上がる計算</t>
  </si>
  <si>
    <t>この表は試算です。X1・X2・Y・Z・Wの各評点の出し方は国土交通大臣が定める基準（評点の表）によります。結果通知書の点と、四捨五入の扱いで1点ずれることがあります。</t>
  </si>
  <si>
    <t>株式会社サンプル工務</t>
  </si>
  <si>
    <t>2026年6月30日（試算）</t>
  </si>
  <si>
    <t>内装仕上工事</t>
  </si>
  <si>
    <t>大工工事</t>
  </si>
  <si>
    <t>例：建設業経理士の人数・防災協定などを見込んだ試算</t>
  </si>
  <si>
    <t>経審の点数（P点）試算表</t>
  </si>
  <si>
    <t>配布元</t>
  </si>
  <si>
    <t>許可フクロウ（FUKULO／合同会社商陣） https://kyoka.fukulo.com/templates/</t>
  </si>
  <si>
    <t>シート構成</t>
  </si>
  <si>
    <t>「記入用」（空欄）・「記入例」（書き方の見本）・「説明」の3枚です。</t>
  </si>
  <si>
    <t>使い方</t>
  </si>
  <si>
    <t>業種名を左から入れ、業種ごとにX1とZ、業種1の列にX2・Y・W（会社で共通の点）を入れます。業種2・3の列のX2・Y・Wは業種1から写ります。P点は自動で出ます。下の「もしも」の表に、上がったあとのWを入れると、P点がいくつ増えるかが出ます。</t>
  </si>
  <si>
    <t>判定の付け方</t>
  </si>
  <si>
    <t>P点は、5つの評点に係数（X1 0.25・X2 0.15・Y 0.2・Z 0.25・W 0.15）をかけて足し、小数点以下を四捨五入して表示します。内わけの表は、業種1の各評点×係数と、それがP点に占める割合です。</t>
  </si>
  <si>
    <t>自社に合わせて直すなら</t>
  </si>
  <si>
    <t>業種が4つ以上の会社は、列をコピーして足します。上げる候補の項目ごとに「もしも」の表をコピーして、X1やZを変えた試算にも使えます。</t>
  </si>
  <si>
    <t>気をつけること</t>
  </si>
  <si>
    <t>P点・内わけ・もしもの結果の欄には数式が入っています。上書きしないでください。この表は試算用です。結果通知書の点と、四捨五入の扱いで1点ずれることがあります。各評点の計算方法は、国土交通大臣が定める基準で確かめてください。</t>
  </si>
  <si>
    <t>この様式について</t>
  </si>
  <si>
    <t>総合評定値の式は建設業法施行規則第21条の3、経営状況分析と経営規模等評価の分担は建設業法第27条の23〜第27条の29で確かめました。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</si>
  <si>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</si>
  <si>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工事名・金額・日付・点数はすべて架空です。役所に出す書類は、提出先の窓口が配る最新の様式で作ってください。記載内容の正確さは利用者の責任でお確かめください。</t>
  </si>
  <si>
    <t>関係する法令等</t>
  </si>
  <si>
    <t>建設業法 第27条の23（経営事項審査）・第27条の24（経営状況分析）・第27条の26（経営規模等評価）・第27条の29（総合評定値）。建設業法施行規則 第18条の3（客観的事項）・第21条の3（総合評定値の式）。確かめた資料：e-Gov 法令検索の建設業法・同施行規則。</t>
  </si>
  <si>
    <t>更新日</t>
  </si>
  <si>
    <t>2026年10月18日</t>
  </si>
  <si>
    <t>許可フクロウについて</t>
  </si>
  <si>
    <t>建設業許可の申請・更新・決算変更届・経審の書類を、記入例つきの無料Excelと解説でまとめた専門サイトです。 https://kyoka.fukulo.com/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</si>
</sst>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9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 showGridLines="0"/>
  </sheetViews>
  <sheetFormatPr defaultRowHeight="15" outlineLevelRow="0" outlineLevelCol="0" x14ac:dyDescent="55"/>
  <cols>
    <col min="1" max="1" width="18" customWidth="1"/>
    <col min="2" max="4" width="14" customWidth="1"/>
    <col min="6" max="6" width="40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/>
      <c r="C2" s="3"/>
      <c r="D2" s="2" t="s">
        <v>2</v>
      </c>
      <c r="E2" s="3"/>
      <c r="F2" s="3"/>
    </row>
    <row r="3" ht="20" customHeight="1" spans="1:6" x14ac:dyDescent="0.25">
      <c r="A3" s="4" t="s">
        <v>3</v>
      </c>
      <c r="B3" s="4"/>
      <c r="C3" s="4"/>
      <c r="D3" s="4"/>
      <c r="E3" s="4"/>
      <c r="F3" s="4"/>
    </row>
    <row r="4" ht="20" customHeight="1" spans="1:6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</row>
    <row r="5" ht="20" customHeight="1" spans="1:6" x14ac:dyDescent="0.25">
      <c r="A5" s="2" t="s">
        <v>10</v>
      </c>
      <c r="B5" s="3"/>
      <c r="C5" s="3"/>
      <c r="D5" s="3"/>
      <c r="E5" s="6"/>
      <c r="F5" s="6"/>
    </row>
    <row r="6" ht="20" customHeight="1" spans="1:6" x14ac:dyDescent="0.25">
      <c r="A6" s="2" t="s">
        <v>11</v>
      </c>
      <c r="B6" s="7"/>
      <c r="C6" s="7"/>
      <c r="D6" s="7"/>
      <c r="E6" s="7">
        <v>0.25</v>
      </c>
      <c r="F6" s="6" t="s">
        <v>12</v>
      </c>
    </row>
    <row r="7" ht="20" customHeight="1" spans="1:6" x14ac:dyDescent="0.25">
      <c r="A7" s="2" t="s">
        <v>13</v>
      </c>
      <c r="B7" s="7"/>
      <c r="C7" s="7">
        <f>IF(C5="","",B7)</f>
      </c>
      <c r="D7" s="7">
        <f>IF(D5="","",B7)</f>
      </c>
      <c r="E7" s="7">
        <v>0.15</v>
      </c>
      <c r="F7" s="6" t="s">
        <v>14</v>
      </c>
    </row>
    <row r="8" ht="20" customHeight="1" spans="1:6" x14ac:dyDescent="0.25">
      <c r="A8" s="2" t="s">
        <v>15</v>
      </c>
      <c r="B8" s="7"/>
      <c r="C8" s="7">
        <f>IF(C5="","",B8)</f>
      </c>
      <c r="D8" s="7">
        <f>IF(D5="","",B8)</f>
      </c>
      <c r="E8" s="7">
        <v>0.2</v>
      </c>
      <c r="F8" s="6" t="s">
        <v>16</v>
      </c>
    </row>
    <row r="9" ht="20" customHeight="1" spans="1:6" x14ac:dyDescent="0.25">
      <c r="A9" s="2" t="s">
        <v>17</v>
      </c>
      <c r="B9" s="7"/>
      <c r="C9" s="7"/>
      <c r="D9" s="7"/>
      <c r="E9" s="7">
        <v>0.25</v>
      </c>
      <c r="F9" s="6" t="s">
        <v>18</v>
      </c>
    </row>
    <row r="10" ht="20" customHeight="1" spans="1:6" x14ac:dyDescent="0.25">
      <c r="A10" s="2" t="s">
        <v>19</v>
      </c>
      <c r="B10" s="7"/>
      <c r="C10" s="7">
        <f>IF(C5="","",B10)</f>
      </c>
      <c r="D10" s="7">
        <f>IF(D5="","",B10)</f>
      </c>
      <c r="E10" s="7">
        <v>0.15</v>
      </c>
      <c r="F10" s="6" t="s">
        <v>20</v>
      </c>
    </row>
    <row r="11" ht="20" customHeight="1" spans="1:6" x14ac:dyDescent="0.25">
      <c r="A11" s="2" t="s">
        <v>21</v>
      </c>
      <c r="B11" s="7">
        <f>IF(OR(B6="",B7="",B8="",B9="",B10=""),"",ROUND(0.25*B6+0.15*B7+0.2*B8+0.25*B9+0.15*B10,0))</f>
      </c>
      <c r="C11" s="7">
        <f>IF(OR(C6="",C7="",C8="",C9="",C10=""),"",ROUND(0.25*C6+0.15*C7+0.2*C8+0.25*C9+0.15*C10,0))</f>
      </c>
      <c r="D11" s="7">
        <f>IF(OR(D6="",D7="",D8="",D9="",D10=""),"",ROUND(0.25*D6+0.15*D7+0.2*D8+0.25*D9+0.15*D10,0))</f>
      </c>
      <c r="E11" s="6"/>
      <c r="F11" s="6" t="s">
        <v>22</v>
      </c>
    </row>
    <row r="12" ht="20" customHeight="1" x14ac:dyDescent="0.25"/>
    <row r="13" ht="20" customHeight="1" spans="1:6" x14ac:dyDescent="0.25">
      <c r="A13" s="8" t="s">
        <v>23</v>
      </c>
      <c r="B13" s="8"/>
      <c r="C13" s="8"/>
      <c r="D13" s="8"/>
      <c r="E13" s="8"/>
      <c r="F13" s="8"/>
    </row>
    <row r="14" ht="20" customHeight="1" spans="1:6" x14ac:dyDescent="0.25">
      <c r="A14" s="5" t="s">
        <v>4</v>
      </c>
      <c r="B14" s="5" t="s">
        <v>24</v>
      </c>
      <c r="C14" s="5" t="s">
        <v>8</v>
      </c>
      <c r="D14" s="5" t="s">
        <v>25</v>
      </c>
      <c r="E14" s="5" t="s">
        <v>26</v>
      </c>
      <c r="F14" s="5"/>
    </row>
    <row r="15" ht="20" customHeight="1" spans="1:6" x14ac:dyDescent="0.25">
      <c r="A15" s="2" t="s">
        <v>11</v>
      </c>
      <c r="B15" s="7">
        <f>IF(B6="","",B6)</f>
      </c>
      <c r="C15" s="7">
        <v>0.25</v>
      </c>
      <c r="D15" s="7">
        <f>IF(B15="","",B15*C15)</f>
      </c>
      <c r="E15" s="9">
        <f>IF(OR(D15="",N(B$11)=0),"",D15/B$11)</f>
      </c>
      <c r="F15" s="9"/>
    </row>
    <row r="16" ht="20" customHeight="1" spans="1:6" x14ac:dyDescent="0.25">
      <c r="A16" s="2" t="s">
        <v>13</v>
      </c>
      <c r="B16" s="7">
        <f>IF(B7="","",B7)</f>
      </c>
      <c r="C16" s="7">
        <v>0.15</v>
      </c>
      <c r="D16" s="7">
        <f>IF(B16="","",B16*C16)</f>
      </c>
      <c r="E16" s="9">
        <f>IF(OR(D16="",N(B$11)=0),"",D16/B$11)</f>
      </c>
      <c r="F16" s="9"/>
    </row>
    <row r="17" ht="20" customHeight="1" spans="1:6" x14ac:dyDescent="0.25">
      <c r="A17" s="2" t="s">
        <v>15</v>
      </c>
      <c r="B17" s="7">
        <f>IF(B8="","",B8)</f>
      </c>
      <c r="C17" s="7">
        <v>0.2</v>
      </c>
      <c r="D17" s="7">
        <f>IF(B17="","",B17*C17)</f>
      </c>
      <c r="E17" s="9">
        <f>IF(OR(D17="",N(B$11)=0),"",D17/B$11)</f>
      </c>
      <c r="F17" s="9"/>
    </row>
    <row r="18" ht="20" customHeight="1" spans="1:6" x14ac:dyDescent="0.25">
      <c r="A18" s="2" t="s">
        <v>17</v>
      </c>
      <c r="B18" s="7">
        <f>IF(B9="","",B9)</f>
      </c>
      <c r="C18" s="7">
        <v>0.25</v>
      </c>
      <c r="D18" s="7">
        <f>IF(B18="","",B18*C18)</f>
      </c>
      <c r="E18" s="9">
        <f>IF(OR(D18="",N(B$11)=0),"",D18/B$11)</f>
      </c>
      <c r="F18" s="9"/>
    </row>
    <row r="19" ht="20" customHeight="1" spans="1:6" x14ac:dyDescent="0.25">
      <c r="A19" s="2" t="s">
        <v>19</v>
      </c>
      <c r="B19" s="7">
        <f>IF(B10="","",B10)</f>
      </c>
      <c r="C19" s="7">
        <v>0.15</v>
      </c>
      <c r="D19" s="7">
        <f>IF(B19="","",B19*C19)</f>
      </c>
      <c r="E19" s="9">
        <f>IF(OR(D19="",N(B$11)=0),"",D19/B$11)</f>
      </c>
      <c r="F19" s="9"/>
    </row>
    <row r="20" ht="20" customHeight="1" x14ac:dyDescent="0.25"/>
    <row r="21" ht="20" customHeight="1" spans="1:6" x14ac:dyDescent="0.25">
      <c r="A21" s="8" t="s">
        <v>27</v>
      </c>
      <c r="B21" s="8"/>
      <c r="C21" s="8"/>
      <c r="D21" s="8"/>
      <c r="E21" s="8"/>
      <c r="F21" s="8"/>
    </row>
    <row r="22" ht="20" customHeight="1" spans="1:6" x14ac:dyDescent="0.25">
      <c r="A22" s="2" t="s">
        <v>28</v>
      </c>
      <c r="B22" s="7">
        <f>B10</f>
      </c>
      <c r="C22" s="6"/>
      <c r="D22" s="6"/>
      <c r="E22" s="6"/>
      <c r="F22" s="6"/>
    </row>
    <row r="23" ht="20" customHeight="1" spans="1:6" x14ac:dyDescent="0.25">
      <c r="A23" s="2" t="s">
        <v>29</v>
      </c>
      <c r="B23" s="7"/>
      <c r="C23" s="6"/>
      <c r="D23" s="6"/>
      <c r="E23" s="6"/>
      <c r="F23" s="6"/>
    </row>
    <row r="24" ht="20" customHeight="1" spans="1:6" x14ac:dyDescent="0.25">
      <c r="A24" s="2" t="s">
        <v>30</v>
      </c>
      <c r="B24" s="7">
        <f>IF(OR(B23="",B11=""),"",ROUND(0.25*B6+0.15*B7+0.2*B8+0.25*B9+0.15*B23,0))</f>
      </c>
      <c r="C24" s="6"/>
      <c r="D24" s="6"/>
      <c r="E24" s="6"/>
      <c r="F24" s="6"/>
    </row>
    <row r="25" ht="20" customHeight="1" spans="1:6" x14ac:dyDescent="0.25">
      <c r="A25" s="2" t="s">
        <v>31</v>
      </c>
      <c r="B25" s="7">
        <f>IF(B24="","",B24-B11)</f>
      </c>
      <c r="C25" s="6"/>
      <c r="D25" s="6"/>
      <c r="E25" s="6"/>
      <c r="F25" s="6" t="s">
        <v>32</v>
      </c>
    </row>
    <row r="26" ht="20" customHeight="1" spans="1:6" x14ac:dyDescent="0.25">
      <c r="A26" s="4" t="s">
        <v>33</v>
      </c>
      <c r="B26" s="4"/>
      <c r="C26" s="4"/>
      <c r="D26" s="4"/>
      <c r="E26" s="4"/>
      <c r="F26" s="4"/>
    </row>
  </sheetData>
  <mergeCells count="13">
    <mergeCell ref="A1:F1"/>
    <mergeCell ref="B2:C2"/>
    <mergeCell ref="E2:F2"/>
    <mergeCell ref="A3:F3"/>
    <mergeCell ref="A13:F13"/>
    <mergeCell ref="E14:F14"/>
    <mergeCell ref="E15:F15"/>
    <mergeCell ref="E16:F16"/>
    <mergeCell ref="E17:F17"/>
    <mergeCell ref="E18:F18"/>
    <mergeCell ref="E19:F19"/>
    <mergeCell ref="A21:F21"/>
    <mergeCell ref="A26:F2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 showGridLines="0"/>
  </sheetViews>
  <sheetFormatPr defaultRowHeight="15" outlineLevelRow="0" outlineLevelCol="0" x14ac:dyDescent="55"/>
  <cols>
    <col min="1" max="1" width="18" customWidth="1"/>
    <col min="2" max="4" width="14" customWidth="1"/>
    <col min="6" max="6" width="40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 t="s">
        <v>34</v>
      </c>
      <c r="C2" s="3"/>
      <c r="D2" s="2" t="s">
        <v>2</v>
      </c>
      <c r="E2" s="3" t="s">
        <v>35</v>
      </c>
      <c r="F2" s="3"/>
    </row>
    <row r="3" ht="20" customHeight="1" spans="1:6" x14ac:dyDescent="0.25">
      <c r="A3" s="4" t="s">
        <v>3</v>
      </c>
      <c r="B3" s="4"/>
      <c r="C3" s="4"/>
      <c r="D3" s="4"/>
      <c r="E3" s="4"/>
      <c r="F3" s="4"/>
    </row>
    <row r="4" ht="20" customHeight="1" spans="1:6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</row>
    <row r="5" ht="20" customHeight="1" spans="1:6" x14ac:dyDescent="0.25">
      <c r="A5" s="2" t="s">
        <v>10</v>
      </c>
      <c r="B5" s="3" t="s">
        <v>36</v>
      </c>
      <c r="C5" s="3" t="s">
        <v>37</v>
      </c>
      <c r="D5" s="3"/>
      <c r="E5" s="6"/>
      <c r="F5" s="6"/>
    </row>
    <row r="6" ht="20" customHeight="1" spans="1:6" x14ac:dyDescent="0.25">
      <c r="A6" s="2" t="s">
        <v>11</v>
      </c>
      <c r="B6" s="7">
        <v>760</v>
      </c>
      <c r="C6" s="7">
        <v>640</v>
      </c>
      <c r="D6" s="7"/>
      <c r="E6" s="7">
        <v>0.25</v>
      </c>
      <c r="F6" s="6" t="s">
        <v>12</v>
      </c>
    </row>
    <row r="7" ht="20" customHeight="1" spans="1:6" x14ac:dyDescent="0.25">
      <c r="A7" s="2" t="s">
        <v>13</v>
      </c>
      <c r="B7" s="7">
        <v>650</v>
      </c>
      <c r="C7" s="7">
        <f>IF(C5="","",B7)</f>
        <v>650</v>
      </c>
      <c r="D7" s="7">
        <f>IF(D5="","",B7)</f>
      </c>
      <c r="E7" s="7">
        <v>0.15</v>
      </c>
      <c r="F7" s="6" t="s">
        <v>14</v>
      </c>
    </row>
    <row r="8" ht="20" customHeight="1" spans="1:6" x14ac:dyDescent="0.25">
      <c r="A8" s="2" t="s">
        <v>15</v>
      </c>
      <c r="B8" s="7">
        <v>700</v>
      </c>
      <c r="C8" s="7">
        <f>IF(C5="","",B8)</f>
        <v>700</v>
      </c>
      <c r="D8" s="7">
        <f>IF(D5="","",B8)</f>
      </c>
      <c r="E8" s="7">
        <v>0.2</v>
      </c>
      <c r="F8" s="6" t="s">
        <v>16</v>
      </c>
    </row>
    <row r="9" ht="20" customHeight="1" spans="1:6" x14ac:dyDescent="0.25">
      <c r="A9" s="2" t="s">
        <v>17</v>
      </c>
      <c r="B9" s="7">
        <v>690</v>
      </c>
      <c r="C9" s="7">
        <v>610</v>
      </c>
      <c r="D9" s="7"/>
      <c r="E9" s="7">
        <v>0.25</v>
      </c>
      <c r="F9" s="6" t="s">
        <v>18</v>
      </c>
    </row>
    <row r="10" ht="20" customHeight="1" spans="1:6" x14ac:dyDescent="0.25">
      <c r="A10" s="2" t="s">
        <v>19</v>
      </c>
      <c r="B10" s="7">
        <v>880</v>
      </c>
      <c r="C10" s="7">
        <f>IF(C5="","",B10)</f>
        <v>880</v>
      </c>
      <c r="D10" s="7">
        <f>IF(D5="","",B10)</f>
      </c>
      <c r="E10" s="7">
        <v>0.15</v>
      </c>
      <c r="F10" s="6" t="s">
        <v>20</v>
      </c>
    </row>
    <row r="11" ht="20" customHeight="1" spans="1:6" x14ac:dyDescent="0.25">
      <c r="A11" s="2" t="s">
        <v>21</v>
      </c>
      <c r="B11" s="7">
        <f>IF(OR(B6="",B7="",B8="",B9="",B10=""),"",ROUND(0.25*B6+0.15*B7+0.2*B8+0.25*B9+0.15*B10,0))</f>
        <v>732</v>
      </c>
      <c r="C11" s="7">
        <f>IF(OR(C6="",C7="",C8="",C9="",C10=""),"",ROUND(0.25*C6+0.15*C7+0.2*C8+0.25*C9+0.15*C10,0))</f>
        <v>682</v>
      </c>
      <c r="D11" s="7">
        <f>IF(OR(D6="",D7="",D8="",D9="",D10=""),"",ROUND(0.25*D6+0.15*D7+0.2*D8+0.25*D9+0.15*D10,0))</f>
      </c>
      <c r="E11" s="6"/>
      <c r="F11" s="6" t="s">
        <v>22</v>
      </c>
    </row>
    <row r="12" ht="20" customHeight="1" x14ac:dyDescent="0.25"/>
    <row r="13" ht="20" customHeight="1" spans="1:6" x14ac:dyDescent="0.25">
      <c r="A13" s="8" t="s">
        <v>23</v>
      </c>
      <c r="B13" s="8"/>
      <c r="C13" s="8"/>
      <c r="D13" s="8"/>
      <c r="E13" s="8"/>
      <c r="F13" s="8"/>
    </row>
    <row r="14" ht="20" customHeight="1" spans="1:6" x14ac:dyDescent="0.25">
      <c r="A14" s="5" t="s">
        <v>4</v>
      </c>
      <c r="B14" s="5" t="s">
        <v>24</v>
      </c>
      <c r="C14" s="5" t="s">
        <v>8</v>
      </c>
      <c r="D14" s="5" t="s">
        <v>25</v>
      </c>
      <c r="E14" s="5" t="s">
        <v>26</v>
      </c>
      <c r="F14" s="5"/>
    </row>
    <row r="15" ht="20" customHeight="1" spans="1:6" x14ac:dyDescent="0.25">
      <c r="A15" s="2" t="s">
        <v>11</v>
      </c>
      <c r="B15" s="7">
        <f>IF(B6="","",B6)</f>
        <v>760</v>
      </c>
      <c r="C15" s="7">
        <v>0.25</v>
      </c>
      <c r="D15" s="7">
        <f>IF(B15="","",B15*C15)</f>
        <v>190</v>
      </c>
      <c r="E15" s="9">
        <f>IF(OR(D15="",N(B$11)=0),"",D15/B$11)</f>
        <v>0.25956284153005466</v>
      </c>
      <c r="F15" s="9"/>
    </row>
    <row r="16" ht="20" customHeight="1" spans="1:6" x14ac:dyDescent="0.25">
      <c r="A16" s="2" t="s">
        <v>13</v>
      </c>
      <c r="B16" s="7">
        <f>IF(B7="","",B7)</f>
        <v>650</v>
      </c>
      <c r="C16" s="7">
        <v>0.15</v>
      </c>
      <c r="D16" s="7">
        <f>IF(B16="","",B16*C16)</f>
        <v>97.5</v>
      </c>
      <c r="E16" s="9">
        <f>IF(OR(D16="",N(B$11)=0),"",D16/B$11)</f>
        <v>0.13319672131147542</v>
      </c>
      <c r="F16" s="9"/>
    </row>
    <row r="17" ht="20" customHeight="1" spans="1:6" x14ac:dyDescent="0.25">
      <c r="A17" s="2" t="s">
        <v>15</v>
      </c>
      <c r="B17" s="7">
        <f>IF(B8="","",B8)</f>
        <v>700</v>
      </c>
      <c r="C17" s="7">
        <v>0.2</v>
      </c>
      <c r="D17" s="7">
        <f>IF(B17="","",B17*C17)</f>
        <v>140</v>
      </c>
      <c r="E17" s="9">
        <f>IF(OR(D17="",N(B$11)=0),"",D17/B$11)</f>
        <v>0.1912568306010929</v>
      </c>
      <c r="F17" s="9"/>
    </row>
    <row r="18" ht="20" customHeight="1" spans="1:6" x14ac:dyDescent="0.25">
      <c r="A18" s="2" t="s">
        <v>17</v>
      </c>
      <c r="B18" s="7">
        <f>IF(B9="","",B9)</f>
        <v>690</v>
      </c>
      <c r="C18" s="7">
        <v>0.25</v>
      </c>
      <c r="D18" s="7">
        <f>IF(B18="","",B18*C18)</f>
        <v>172.5</v>
      </c>
      <c r="E18" s="9">
        <f>IF(OR(D18="",N(B$11)=0),"",D18/B$11)</f>
        <v>0.23565573770491804</v>
      </c>
      <c r="F18" s="9"/>
    </row>
    <row r="19" ht="20" customHeight="1" spans="1:6" x14ac:dyDescent="0.25">
      <c r="A19" s="2" t="s">
        <v>19</v>
      </c>
      <c r="B19" s="7">
        <f>IF(B10="","",B10)</f>
        <v>880</v>
      </c>
      <c r="C19" s="7">
        <v>0.15</v>
      </c>
      <c r="D19" s="7">
        <f>IF(B19="","",B19*C19)</f>
        <v>132</v>
      </c>
      <c r="E19" s="9">
        <f>IF(OR(D19="",N(B$11)=0),"",D19/B$11)</f>
        <v>0.18032786885245902</v>
      </c>
      <c r="F19" s="9"/>
    </row>
    <row r="20" ht="20" customHeight="1" x14ac:dyDescent="0.25"/>
    <row r="21" ht="20" customHeight="1" spans="1:6" x14ac:dyDescent="0.25">
      <c r="A21" s="8" t="s">
        <v>27</v>
      </c>
      <c r="B21" s="8"/>
      <c r="C21" s="8"/>
      <c r="D21" s="8"/>
      <c r="E21" s="8"/>
      <c r="F21" s="8"/>
    </row>
    <row r="22" ht="20" customHeight="1" spans="1:6" x14ac:dyDescent="0.25">
      <c r="A22" s="2" t="s">
        <v>28</v>
      </c>
      <c r="B22" s="7">
        <f>B10</f>
        <v>880</v>
      </c>
      <c r="C22" s="6"/>
      <c r="D22" s="6"/>
      <c r="E22" s="6"/>
      <c r="F22" s="6"/>
    </row>
    <row r="23" ht="20" customHeight="1" spans="1:6" x14ac:dyDescent="0.25">
      <c r="A23" s="2" t="s">
        <v>29</v>
      </c>
      <c r="B23" s="7">
        <v>960</v>
      </c>
      <c r="C23" s="6"/>
      <c r="D23" s="6"/>
      <c r="E23" s="6"/>
      <c r="F23" s="6" t="s">
        <v>38</v>
      </c>
    </row>
    <row r="24" ht="20" customHeight="1" spans="1:6" x14ac:dyDescent="0.25">
      <c r="A24" s="2" t="s">
        <v>30</v>
      </c>
      <c r="B24" s="7">
        <f>IF(OR(B23="",B11=""),"",ROUND(0.25*B6+0.15*B7+0.2*B8+0.25*B9+0.15*B23,0))</f>
        <v>744</v>
      </c>
      <c r="C24" s="6"/>
      <c r="D24" s="6"/>
      <c r="E24" s="6"/>
      <c r="F24" s="6"/>
    </row>
    <row r="25" ht="20" customHeight="1" spans="1:6" x14ac:dyDescent="0.25">
      <c r="A25" s="2" t="s">
        <v>31</v>
      </c>
      <c r="B25" s="7">
        <f>IF(B24="","",B24-B11)</f>
        <v>12</v>
      </c>
      <c r="C25" s="6"/>
      <c r="D25" s="6"/>
      <c r="E25" s="6"/>
      <c r="F25" s="6" t="s">
        <v>32</v>
      </c>
    </row>
    <row r="26" ht="20" customHeight="1" spans="1:6" x14ac:dyDescent="0.25">
      <c r="A26" s="4" t="s">
        <v>33</v>
      </c>
      <c r="B26" s="4"/>
      <c r="C26" s="4"/>
      <c r="D26" s="4"/>
      <c r="E26" s="4"/>
      <c r="F26" s="4"/>
    </row>
  </sheetData>
  <mergeCells count="13">
    <mergeCell ref="A1:F1"/>
    <mergeCell ref="B2:C2"/>
    <mergeCell ref="E2:F2"/>
    <mergeCell ref="A3:F3"/>
    <mergeCell ref="A13:F13"/>
    <mergeCell ref="E14:F14"/>
    <mergeCell ref="E15:F15"/>
    <mergeCell ref="E16:F16"/>
    <mergeCell ref="E17:F17"/>
    <mergeCell ref="E18:F18"/>
    <mergeCell ref="E19:F19"/>
    <mergeCell ref="A21:F21"/>
    <mergeCell ref="A26:F2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39</v>
      </c>
      <c r="B1" s="1"/>
    </row>
    <row r="2" ht="20" customHeight="1" spans="1:2" x14ac:dyDescent="0.25">
      <c r="A2" s="2" t="s">
        <v>40</v>
      </c>
      <c r="B2" s="6" t="s">
        <v>41</v>
      </c>
    </row>
    <row r="3" ht="20" customHeight="1" spans="1:2" x14ac:dyDescent="0.25">
      <c r="A3" s="2" t="s">
        <v>42</v>
      </c>
      <c r="B3" s="6" t="s">
        <v>43</v>
      </c>
    </row>
    <row r="4" ht="20" customHeight="1" spans="1:2" x14ac:dyDescent="0.25">
      <c r="A4" s="2" t="s">
        <v>44</v>
      </c>
      <c r="B4" s="6" t="s">
        <v>45</v>
      </c>
    </row>
    <row r="5" ht="20" customHeight="1" spans="1:2" x14ac:dyDescent="0.25">
      <c r="A5" s="2" t="s">
        <v>46</v>
      </c>
      <c r="B5" s="6" t="s">
        <v>47</v>
      </c>
    </row>
    <row r="6" ht="20" customHeight="1" spans="1:2" x14ac:dyDescent="0.25">
      <c r="A6" s="2" t="s">
        <v>48</v>
      </c>
      <c r="B6" s="6" t="s">
        <v>49</v>
      </c>
    </row>
    <row r="7" ht="20" customHeight="1" spans="1:2" x14ac:dyDescent="0.25">
      <c r="A7" s="2" t="s">
        <v>50</v>
      </c>
      <c r="B7" s="6" t="s">
        <v>51</v>
      </c>
    </row>
    <row r="8" ht="20" customHeight="1" spans="1:2" x14ac:dyDescent="0.25">
      <c r="A8" s="2" t="s">
        <v>52</v>
      </c>
      <c r="B8" s="6" t="s">
        <v>53</v>
      </c>
    </row>
    <row r="9" ht="20" customHeight="1" spans="1:2" x14ac:dyDescent="0.25">
      <c r="A9" s="2" t="s">
        <v>54</v>
      </c>
      <c r="B9" s="6" t="s">
        <v>55</v>
      </c>
    </row>
    <row r="10" ht="20" customHeight="1" spans="1:2" x14ac:dyDescent="0.25">
      <c r="A10" s="2" t="s">
        <v>56</v>
      </c>
      <c r="B10" s="6" t="s">
        <v>57</v>
      </c>
    </row>
    <row r="11" ht="20" customHeight="1" spans="1:2" x14ac:dyDescent="0.25">
      <c r="A11" s="2" t="s">
        <v>58</v>
      </c>
      <c r="B11" s="6" t="s">
        <v>59</v>
      </c>
    </row>
    <row r="12" ht="20" customHeight="1" spans="1:2" x14ac:dyDescent="0.25">
      <c r="A12" s="2" t="s">
        <v>60</v>
      </c>
      <c r="B12" s="6" t="s">
        <v>61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許可フクロウ（FUKULO／合同会社商陣）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